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RebernigC\WorkFolders\Desktop\CR_S_201118\business\Newsletter\Ausgaben_HA\2020\"/>
    </mc:Choice>
  </mc:AlternateContent>
  <xr:revisionPtr revIDLastSave="0" documentId="13_ncr:1_{6288B539-3741-4A90-B48B-4EEA8C7696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oVA PKW_LKW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8" i="3" l="1"/>
  <c r="K48" i="3"/>
  <c r="J48" i="3"/>
  <c r="I48" i="3"/>
  <c r="H48" i="3"/>
  <c r="G48" i="3"/>
  <c r="F48" i="3"/>
  <c r="E48" i="3"/>
  <c r="D48" i="3"/>
  <c r="C48" i="3"/>
  <c r="K47" i="3"/>
  <c r="I47" i="3"/>
  <c r="G47" i="3"/>
  <c r="E47" i="3"/>
  <c r="C47" i="3"/>
  <c r="K44" i="3"/>
  <c r="I44" i="3"/>
  <c r="G44" i="3"/>
  <c r="E44" i="3"/>
  <c r="D44" i="3"/>
  <c r="C44" i="3"/>
  <c r="C46" i="3" s="1"/>
  <c r="K43" i="3"/>
  <c r="I43" i="3"/>
  <c r="G43" i="3"/>
  <c r="E43" i="3"/>
  <c r="L25" i="3"/>
  <c r="K25" i="3"/>
  <c r="J25" i="3"/>
  <c r="I25" i="3"/>
  <c r="H25" i="3"/>
  <c r="G25" i="3"/>
  <c r="F25" i="3"/>
  <c r="E25" i="3"/>
  <c r="D25" i="3"/>
  <c r="C25" i="3"/>
  <c r="K24" i="3"/>
  <c r="I24" i="3"/>
  <c r="G24" i="3"/>
  <c r="E24" i="3"/>
  <c r="C24" i="3"/>
  <c r="K21" i="3"/>
  <c r="I21" i="3"/>
  <c r="G21" i="3"/>
  <c r="E21" i="3"/>
  <c r="D21" i="3"/>
  <c r="C21" i="3"/>
  <c r="K20" i="3"/>
  <c r="I20" i="3"/>
  <c r="G20" i="3"/>
  <c r="E20" i="3"/>
  <c r="C20" i="3"/>
  <c r="G23" i="3" l="1"/>
  <c r="G26" i="3" s="1"/>
  <c r="U21" i="3" s="1"/>
  <c r="K23" i="3"/>
  <c r="K26" i="3" s="1"/>
  <c r="U23" i="3" s="1"/>
  <c r="I46" i="3"/>
  <c r="I49" i="3" s="1"/>
  <c r="U45" i="3" s="1"/>
  <c r="E23" i="3"/>
  <c r="E26" i="3" s="1"/>
  <c r="U20" i="3" s="1"/>
  <c r="G46" i="3"/>
  <c r="G49" i="3" s="1"/>
  <c r="U44" i="3" s="1"/>
  <c r="K46" i="3"/>
  <c r="K49" i="3" s="1"/>
  <c r="U46" i="3" s="1"/>
  <c r="C23" i="3"/>
  <c r="C26" i="3" s="1"/>
  <c r="U19" i="3" s="1"/>
  <c r="E46" i="3"/>
  <c r="E49" i="3" s="1"/>
  <c r="U43" i="3" s="1"/>
  <c r="C49" i="3"/>
  <c r="U42" i="3" s="1"/>
  <c r="I23" i="3"/>
  <c r="I26" i="3" s="1"/>
  <c r="U22" i="3" s="1"/>
</calcChain>
</file>

<file path=xl/sharedStrings.xml><?xml version="1.0" encoding="utf-8"?>
<sst xmlns="http://schemas.openxmlformats.org/spreadsheetml/2006/main" count="137" uniqueCount="25">
  <si>
    <t>Co2-Ausstoß in Gramm/km</t>
  </si>
  <si>
    <t>Steuersatz</t>
  </si>
  <si>
    <t>Höchststeuersatz</t>
  </si>
  <si>
    <t>Malus-Grenzwert</t>
  </si>
  <si>
    <t>Malusbetrag</t>
  </si>
  <si>
    <t>Formel: CO2-Emissionswert in g/km minus 112 (CO2-Abzugsbetrag) g/km) dividiert durch 5</t>
  </si>
  <si>
    <t xml:space="preserve">Abzugsbetrag </t>
  </si>
  <si>
    <t>CO2-Abzugsbetrag</t>
  </si>
  <si>
    <t>g/km</t>
  </si>
  <si>
    <t>EUR</t>
  </si>
  <si>
    <t>%</t>
  </si>
  <si>
    <t xml:space="preserve"> + Malusbetrag</t>
  </si>
  <si>
    <t xml:space="preserve"> - Abzugsbetrag</t>
  </si>
  <si>
    <t xml:space="preserve"> = NoVA </t>
  </si>
  <si>
    <t xml:space="preserve">Zwischenergebnis  </t>
  </si>
  <si>
    <t>ab 1. Jänner 2020</t>
  </si>
  <si>
    <t xml:space="preserve">ab 1. Jänner 2022 </t>
  </si>
  <si>
    <t xml:space="preserve">ab 1. Juli 2021 </t>
  </si>
  <si>
    <t xml:space="preserve">ab 1. Jänner 2023 </t>
  </si>
  <si>
    <t xml:space="preserve">ab 1. Jänner 2024 </t>
  </si>
  <si>
    <t>1. Personen- und Kombinationskraftwagen (Kasse M1) / PKW</t>
  </si>
  <si>
    <t>2. Kraftfahrzeuge zur Güterbeförderung (Klasse N1) max. 3.500 kg / LKW</t>
  </si>
  <si>
    <t>Formel: CO2-Emissionswert in g/km minus 165 (CO2-Abzugsbetrag) g/km) dividiert durch 4</t>
  </si>
  <si>
    <t>EINGABEMASKE</t>
  </si>
  <si>
    <t>Nettopreis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</si>
</sst>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Trebuchet MS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0" xfId="0" applyFont="1"/>
    <xf numFmtId="14" fontId="1" fillId="0" borderId="0" xfId="0" applyNumberFormat="1" applyFont="1"/>
    <xf numFmtId="0" fontId="1" fillId="3" borderId="14" xfId="0" applyFont="1" applyFill="1" applyBorder="1"/>
    <xf numFmtId="0" fontId="1" fillId="3" borderId="0" xfId="0" applyFont="1" applyFill="1" applyBorder="1"/>
    <xf numFmtId="0" fontId="1" fillId="3" borderId="16" xfId="0" applyFont="1" applyFill="1" applyBorder="1"/>
    <xf numFmtId="0" fontId="1" fillId="3" borderId="8" xfId="0" applyFont="1" applyFill="1" applyBorder="1"/>
    <xf numFmtId="0" fontId="1" fillId="0" borderId="0" xfId="0" applyFont="1" applyFill="1" applyBorder="1"/>
    <xf numFmtId="3" fontId="1" fillId="2" borderId="15" xfId="0" applyNumberFormat="1" applyFont="1" applyFill="1" applyBorder="1"/>
    <xf numFmtId="0" fontId="1" fillId="2" borderId="17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1" fillId="4" borderId="9" xfId="0" applyNumberFormat="1" applyFont="1" applyFill="1" applyBorder="1" applyAlignment="1">
      <alignment horizontal="right"/>
    </xf>
    <xf numFmtId="14" fontId="1" fillId="4" borderId="10" xfId="0" applyNumberFormat="1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0" fontId="2" fillId="2" borderId="2" xfId="0" applyFont="1" applyFill="1" applyBorder="1"/>
    <xf numFmtId="1" fontId="2" fillId="2" borderId="2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NoVA</a:t>
            </a:r>
            <a:r>
              <a:rPr lang="de-AT" baseline="0"/>
              <a:t> "PKW / M1"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'NoVA PKW_LKW'!$T$19</c:f>
              <c:strCache>
                <c:ptCount val="1"/>
                <c:pt idx="0">
                  <c:v>01.01.2020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'NoVA PKW_LKW'!$U$19</c:f>
              <c:numCache>
                <c:formatCode>0</c:formatCode>
                <c:ptCount val="1"/>
                <c:pt idx="0">
                  <c:v>3398.8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5-4972-BB49-889565E3F6D3}"/>
            </c:ext>
          </c:extLst>
        </c:ser>
        <c:ser>
          <c:idx val="1"/>
          <c:order val="1"/>
          <c:tx>
            <c:strRef>
              <c:f>'NoVA PKW_LKW'!$T$20</c:f>
              <c:strCache>
                <c:ptCount val="1"/>
                <c:pt idx="0">
                  <c:v>01.07.2021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'NoVA PKW_LKW'!$U$20</c:f>
              <c:numCache>
                <c:formatCode>0</c:formatCode>
                <c:ptCount val="1"/>
                <c:pt idx="0">
                  <c:v>3569.2000000000003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35-4972-BB49-889565E3F6D3}"/>
            </c:ext>
          </c:extLst>
        </c:ser>
        <c:ser>
          <c:idx val="2"/>
          <c:order val="2"/>
          <c:tx>
            <c:strRef>
              <c:f>'NoVA PKW_LKW'!$T$21</c:f>
              <c:strCache>
                <c:ptCount val="1"/>
                <c:pt idx="0">
                  <c:v>01.01.2022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'NoVA PKW_LKW'!$U$21</c:f>
              <c:numCache>
                <c:formatCode>0</c:formatCode>
                <c:ptCount val="1"/>
                <c:pt idx="0">
                  <c:v>3853.2000000000007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35-4972-BB49-889565E3F6D3}"/>
            </c:ext>
          </c:extLst>
        </c:ser>
        <c:ser>
          <c:idx val="3"/>
          <c:order val="3"/>
          <c:tx>
            <c:strRef>
              <c:f>'NoVA PKW_LKW'!$T$22</c:f>
              <c:strCache>
                <c:ptCount val="1"/>
                <c:pt idx="0">
                  <c:v>01.01.2023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'NoVA PKW_LKW'!$U$22</c:f>
              <c:numCache>
                <c:formatCode>0</c:formatCode>
                <c:ptCount val="1"/>
                <c:pt idx="0">
                  <c:v>4907.2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35-4972-BB49-889565E3F6D3}"/>
            </c:ext>
          </c:extLst>
        </c:ser>
        <c:ser>
          <c:idx val="4"/>
          <c:order val="4"/>
          <c:tx>
            <c:strRef>
              <c:f>'NoVA PKW_LKW'!$T$23</c:f>
              <c:strCache>
                <c:ptCount val="1"/>
                <c:pt idx="0">
                  <c:v>01.01.2024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'NoVA PKW_LKW'!$U$23</c:f>
              <c:numCache>
                <c:formatCode>0</c:formatCode>
                <c:ptCount val="1"/>
                <c:pt idx="0">
                  <c:v>6501.2000000000007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35-4972-BB49-889565E3F6D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8408144"/>
        <c:axId val="558409128"/>
      </c:barChart>
      <c:catAx>
        <c:axId val="55840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8409128"/>
        <c:crosses val="autoZero"/>
        <c:auto val="1"/>
        <c:lblAlgn val="ctr"/>
        <c:lblOffset val="100"/>
        <c:noMultiLvlLbl val="0"/>
      </c:catAx>
      <c:valAx>
        <c:axId val="5584091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55840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NoVA</a:t>
            </a:r>
            <a:r>
              <a:rPr lang="en-US" baseline="0"/>
              <a:t> "LKW / N1"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'NoVA PKW_LKW'!$T$42</c:f>
              <c:strCache>
                <c:ptCount val="1"/>
                <c:pt idx="0">
                  <c:v>01.01.2020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'NoVA PKW_LKW'!$U$42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2-4395-ADAC-C6FAAC298E54}"/>
            </c:ext>
          </c:extLst>
        </c:ser>
        <c:ser>
          <c:idx val="1"/>
          <c:order val="1"/>
          <c:tx>
            <c:strRef>
              <c:f>'NoVA PKW_LKW'!$T$43</c:f>
              <c:strCache>
                <c:ptCount val="1"/>
                <c:pt idx="0">
                  <c:v>01.07.2021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'NoVA PKW_LKW'!$U$43</c:f>
              <c:numCache>
                <c:formatCode>0</c:formatCode>
                <c:ptCount val="1"/>
                <c:pt idx="0">
                  <c:v>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2-4395-ADAC-C6FAAC298E54}"/>
            </c:ext>
          </c:extLst>
        </c:ser>
        <c:ser>
          <c:idx val="2"/>
          <c:order val="2"/>
          <c:tx>
            <c:strRef>
              <c:f>'NoVA PKW_LKW'!$T$44</c:f>
              <c:strCache>
                <c:ptCount val="1"/>
                <c:pt idx="0">
                  <c:v>01.01.2022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'NoVA PKW_LKW'!$U$44</c:f>
              <c:numCache>
                <c:formatCode>0</c:formatCode>
                <c:ptCount val="1"/>
                <c:pt idx="0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2-4395-ADAC-C6FAAC298E54}"/>
            </c:ext>
          </c:extLst>
        </c:ser>
        <c:ser>
          <c:idx val="3"/>
          <c:order val="3"/>
          <c:tx>
            <c:strRef>
              <c:f>'NoVA PKW_LKW'!$T$45</c:f>
              <c:strCache>
                <c:ptCount val="1"/>
                <c:pt idx="0">
                  <c:v>01.01.2023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'NoVA PKW_LKW'!$U$45</c:f>
              <c:numCache>
                <c:formatCode>0</c:formatCode>
                <c:ptCount val="1"/>
                <c:pt idx="0">
                  <c:v>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52-4395-ADAC-C6FAAC298E54}"/>
            </c:ext>
          </c:extLst>
        </c:ser>
        <c:ser>
          <c:idx val="4"/>
          <c:order val="4"/>
          <c:tx>
            <c:strRef>
              <c:f>'NoVA PKW_LKW'!$T$46</c:f>
              <c:strCache>
                <c:ptCount val="1"/>
                <c:pt idx="0">
                  <c:v>01.01.2024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'NoVA PKW_LKW'!$U$46</c:f>
              <c:numCache>
                <c:formatCode>0</c:formatCode>
                <c:ptCount val="1"/>
                <c:pt idx="0">
                  <c:v>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52-4395-ADAC-C6FAAC298E5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3489008"/>
        <c:axId val="463489664"/>
      </c:barChart>
      <c:catAx>
        <c:axId val="46348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3489664"/>
        <c:crosses val="autoZero"/>
        <c:auto val="1"/>
        <c:lblAlgn val="ctr"/>
        <c:lblOffset val="100"/>
        <c:noMultiLvlLbl val="0"/>
      </c:catAx>
      <c:valAx>
        <c:axId val="4634896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46348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200025</xdr:colOff>
      <xdr:row>11</xdr:row>
      <xdr:rowOff>76200</xdr:rowOff>
    </xdr:from>
    <xdr:to>
      <xdr:col>19</xdr:col>
      <xdr:colOff>200025</xdr:colOff>
      <xdr:row>26</xdr:row>
      <xdr:rowOff>104775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209549</xdr:colOff>
      <xdr:row>34</xdr:row>
      <xdr:rowOff>57149</xdr:rowOff>
    </xdr:from>
    <xdr:to>
      <xdr:col>19</xdr:col>
      <xdr:colOff>209550</xdr:colOff>
      <xdr:row>49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49"/>
  <sheetViews>
    <sheetView showGridLines="0" tabSelected="1" zoomScale="87" zoomScaleNormal="87" workbookViewId="0">
      <selection activeCell="E4" sqref="E4"/>
    </sheetView>
  </sheetViews>
  <sheetFormatPr baseColWidth="10" defaultRowHeight="12.75" x14ac:dyDescent="0.2"/>
  <cols>
    <col min="1" max="1" width="11.42578125" style="1"/>
    <col min="2" max="2" width="54.140625" style="1" customWidth="1"/>
    <col min="3" max="3" width="12" style="1" customWidth="1"/>
    <col min="4" max="4" width="5.140625" style="1" bestFit="1" customWidth="1"/>
    <col min="5" max="5" width="7.42578125" style="1" customWidth="1"/>
    <col min="6" max="6" width="7.5703125" style="1" customWidth="1"/>
    <col min="7" max="7" width="12.42578125" style="1" customWidth="1"/>
    <col min="8" max="8" width="5.140625" style="1" bestFit="1" customWidth="1"/>
    <col min="9" max="9" width="11.42578125" style="1"/>
    <col min="10" max="10" width="5.85546875" style="1" customWidth="1"/>
    <col min="11" max="11" width="12.28515625" style="1" customWidth="1"/>
    <col min="12" max="12" width="5.140625" style="1" bestFit="1" customWidth="1"/>
    <col min="13" max="19" width="11.42578125" style="1"/>
    <col min="20" max="20" width="21.28515625" style="1" bestFit="1" customWidth="1"/>
    <col min="21" max="16384" width="11.42578125" style="1"/>
  </cols>
  <sheetData>
    <row r="2" spans="2:12" ht="13.5" thickBot="1" x14ac:dyDescent="0.25"/>
    <row r="3" spans="2:12" ht="15" customHeight="1" x14ac:dyDescent="0.2">
      <c r="B3" s="16" t="s">
        <v>23</v>
      </c>
      <c r="C3" s="17"/>
      <c r="D3" s="17"/>
      <c r="E3" s="18"/>
    </row>
    <row r="4" spans="2:12" x14ac:dyDescent="0.2">
      <c r="B4" s="9" t="s">
        <v>24</v>
      </c>
      <c r="C4" s="10"/>
      <c r="D4" s="10"/>
      <c r="E4" s="14">
        <v>28400</v>
      </c>
    </row>
    <row r="5" spans="2:12" ht="13.5" thickBot="1" x14ac:dyDescent="0.25">
      <c r="B5" s="11" t="s">
        <v>0</v>
      </c>
      <c r="C5" s="12"/>
      <c r="D5" s="12"/>
      <c r="E5" s="15">
        <v>181</v>
      </c>
    </row>
    <row r="6" spans="2:12" x14ac:dyDescent="0.2">
      <c r="B6" s="13"/>
      <c r="C6" s="13"/>
      <c r="D6" s="13"/>
      <c r="E6" s="13"/>
    </row>
    <row r="8" spans="2:12" x14ac:dyDescent="0.2">
      <c r="B8" s="7" t="s">
        <v>20</v>
      </c>
      <c r="C8" s="7"/>
      <c r="D8" s="7"/>
    </row>
    <row r="9" spans="2:12" x14ac:dyDescent="0.2">
      <c r="B9" s="7"/>
      <c r="C9" s="7"/>
      <c r="D9" s="7"/>
    </row>
    <row r="10" spans="2:12" x14ac:dyDescent="0.2">
      <c r="B10" s="7"/>
      <c r="C10" s="7"/>
      <c r="D10" s="7"/>
    </row>
    <row r="11" spans="2:12" ht="15.75" customHeight="1" thickBot="1" x14ac:dyDescent="0.25">
      <c r="C11" s="22" t="s">
        <v>15</v>
      </c>
      <c r="D11" s="23"/>
      <c r="E11" s="24" t="s">
        <v>17</v>
      </c>
      <c r="F11" s="25"/>
      <c r="G11" s="24" t="s">
        <v>16</v>
      </c>
      <c r="H11" s="25"/>
      <c r="I11" s="24" t="s">
        <v>18</v>
      </c>
      <c r="J11" s="25"/>
      <c r="K11" s="24" t="s">
        <v>19</v>
      </c>
      <c r="L11" s="25"/>
    </row>
    <row r="12" spans="2:12" x14ac:dyDescent="0.2">
      <c r="B12" s="1" t="s">
        <v>7</v>
      </c>
      <c r="C12" s="3">
        <v>115</v>
      </c>
      <c r="D12" s="4" t="s">
        <v>8</v>
      </c>
      <c r="E12" s="3">
        <v>112</v>
      </c>
      <c r="F12" s="4" t="s">
        <v>8</v>
      </c>
      <c r="G12" s="3">
        <v>107</v>
      </c>
      <c r="H12" s="4" t="s">
        <v>8</v>
      </c>
      <c r="I12" s="3">
        <v>102</v>
      </c>
      <c r="J12" s="4" t="s">
        <v>8</v>
      </c>
      <c r="K12" s="3">
        <v>97</v>
      </c>
      <c r="L12" s="4" t="s">
        <v>8</v>
      </c>
    </row>
    <row r="13" spans="2:12" x14ac:dyDescent="0.2">
      <c r="B13" s="1" t="s">
        <v>3</v>
      </c>
      <c r="C13" s="3">
        <v>275</v>
      </c>
      <c r="D13" s="4" t="s">
        <v>8</v>
      </c>
      <c r="E13" s="3">
        <v>200</v>
      </c>
      <c r="F13" s="4" t="s">
        <v>8</v>
      </c>
      <c r="G13" s="3">
        <v>185</v>
      </c>
      <c r="H13" s="4" t="s">
        <v>8</v>
      </c>
      <c r="I13" s="3">
        <v>170</v>
      </c>
      <c r="J13" s="4" t="s">
        <v>8</v>
      </c>
      <c r="K13" s="3">
        <v>155</v>
      </c>
      <c r="L13" s="4" t="s">
        <v>8</v>
      </c>
    </row>
    <row r="14" spans="2:12" x14ac:dyDescent="0.2">
      <c r="B14" s="1" t="s">
        <v>4</v>
      </c>
      <c r="C14" s="3">
        <v>40</v>
      </c>
      <c r="D14" s="4" t="s">
        <v>9</v>
      </c>
      <c r="E14" s="3">
        <v>50</v>
      </c>
      <c r="F14" s="4" t="s">
        <v>9</v>
      </c>
      <c r="G14" s="3">
        <v>60</v>
      </c>
      <c r="H14" s="4" t="s">
        <v>9</v>
      </c>
      <c r="I14" s="3">
        <v>70</v>
      </c>
      <c r="J14" s="4" t="s">
        <v>9</v>
      </c>
      <c r="K14" s="3">
        <v>80</v>
      </c>
      <c r="L14" s="4" t="s">
        <v>9</v>
      </c>
    </row>
    <row r="15" spans="2:12" x14ac:dyDescent="0.2">
      <c r="B15" s="1" t="s">
        <v>2</v>
      </c>
      <c r="C15" s="3">
        <v>32</v>
      </c>
      <c r="D15" s="4" t="s">
        <v>10</v>
      </c>
      <c r="E15" s="3">
        <v>50</v>
      </c>
      <c r="F15" s="4" t="s">
        <v>10</v>
      </c>
      <c r="G15" s="3">
        <v>50</v>
      </c>
      <c r="H15" s="4" t="s">
        <v>10</v>
      </c>
      <c r="I15" s="3">
        <v>70</v>
      </c>
      <c r="J15" s="4" t="s">
        <v>10</v>
      </c>
      <c r="K15" s="3">
        <v>80</v>
      </c>
      <c r="L15" s="4" t="s">
        <v>10</v>
      </c>
    </row>
    <row r="16" spans="2:12" x14ac:dyDescent="0.2">
      <c r="B16" s="1" t="s">
        <v>6</v>
      </c>
      <c r="C16" s="5">
        <v>350</v>
      </c>
      <c r="D16" s="6" t="s">
        <v>9</v>
      </c>
      <c r="E16" s="5">
        <v>350</v>
      </c>
      <c r="F16" s="6" t="s">
        <v>9</v>
      </c>
      <c r="G16" s="5">
        <v>350</v>
      </c>
      <c r="H16" s="6" t="s">
        <v>9</v>
      </c>
      <c r="I16" s="5">
        <v>350</v>
      </c>
      <c r="J16" s="6" t="s">
        <v>9</v>
      </c>
      <c r="K16" s="5">
        <v>350</v>
      </c>
      <c r="L16" s="6" t="s">
        <v>9</v>
      </c>
    </row>
    <row r="18" spans="2:21" ht="35.25" customHeight="1" x14ac:dyDescent="0.2">
      <c r="B18" s="19" t="s">
        <v>5</v>
      </c>
      <c r="C18" s="20"/>
      <c r="D18" s="20"/>
      <c r="E18" s="20"/>
      <c r="F18" s="20"/>
      <c r="G18" s="20"/>
      <c r="H18" s="20"/>
      <c r="I18" s="20"/>
      <c r="J18" s="20"/>
      <c r="K18" s="20"/>
      <c r="L18" s="21"/>
      <c r="T18" s="8"/>
      <c r="U18" s="2"/>
    </row>
    <row r="19" spans="2:21" x14ac:dyDescent="0.2">
      <c r="T19" s="8">
        <v>43831</v>
      </c>
      <c r="U19" s="2">
        <f>C26</f>
        <v>3398.8</v>
      </c>
    </row>
    <row r="20" spans="2:21" x14ac:dyDescent="0.2">
      <c r="B20" s="1" t="s">
        <v>1</v>
      </c>
      <c r="C20" s="2">
        <f>($E$5-C12)/5</f>
        <v>13.2</v>
      </c>
      <c r="D20" s="2" t="s">
        <v>10</v>
      </c>
      <c r="E20" s="2">
        <f>($E$5-E12)/5</f>
        <v>13.8</v>
      </c>
      <c r="F20" s="2" t="s">
        <v>10</v>
      </c>
      <c r="G20" s="2">
        <f>($E$5-G12)/5</f>
        <v>14.8</v>
      </c>
      <c r="H20" s="2" t="s">
        <v>10</v>
      </c>
      <c r="I20" s="2">
        <f>($E$5-I12)/5</f>
        <v>15.8</v>
      </c>
      <c r="J20" s="2" t="s">
        <v>10</v>
      </c>
      <c r="K20" s="2">
        <f>($E$5-K12)/5</f>
        <v>16.8</v>
      </c>
      <c r="L20" s="2" t="s">
        <v>10</v>
      </c>
      <c r="T20" s="8">
        <v>44378</v>
      </c>
      <c r="U20" s="2">
        <f>E26</f>
        <v>3569.2000000000003</v>
      </c>
    </row>
    <row r="21" spans="2:21" x14ac:dyDescent="0.2">
      <c r="B21" s="1" t="s">
        <v>2</v>
      </c>
      <c r="C21" s="1">
        <f t="shared" ref="C21:D21" si="0">C15</f>
        <v>32</v>
      </c>
      <c r="D21" s="1" t="str">
        <f t="shared" si="0"/>
        <v>%</v>
      </c>
      <c r="E21" s="1">
        <f>E15</f>
        <v>50</v>
      </c>
      <c r="F21" s="1" t="s">
        <v>10</v>
      </c>
      <c r="G21" s="1">
        <f>G15</f>
        <v>50</v>
      </c>
      <c r="H21" s="1" t="s">
        <v>10</v>
      </c>
      <c r="I21" s="1">
        <f>I15</f>
        <v>70</v>
      </c>
      <c r="J21" s="1" t="s">
        <v>10</v>
      </c>
      <c r="K21" s="1">
        <f>K15</f>
        <v>80</v>
      </c>
      <c r="L21" s="1" t="s">
        <v>10</v>
      </c>
      <c r="T21" s="8">
        <v>44562</v>
      </c>
      <c r="U21" s="2">
        <f>G26</f>
        <v>3853.2000000000007</v>
      </c>
    </row>
    <row r="22" spans="2:21" x14ac:dyDescent="0.2">
      <c r="T22" s="8">
        <v>44927</v>
      </c>
      <c r="U22" s="2">
        <f>I26</f>
        <v>4907.2</v>
      </c>
    </row>
    <row r="23" spans="2:21" x14ac:dyDescent="0.2">
      <c r="B23" s="1" t="s">
        <v>14</v>
      </c>
      <c r="C23" s="2">
        <f t="shared" ref="C23" si="1">IF(C20&lt;C21,(C20/100)*$E$4,(C21/100)*$E$4)</f>
        <v>3748.8</v>
      </c>
      <c r="D23" s="2" t="s">
        <v>9</v>
      </c>
      <c r="E23" s="2">
        <f>IF(E20&lt;E21,(E20/100)*$E$4,(E21/100)*$E$4)</f>
        <v>3919.2000000000003</v>
      </c>
      <c r="F23" s="1" t="s">
        <v>9</v>
      </c>
      <c r="G23" s="2">
        <f>IF(G20&lt;G21,(G20/100)*$E$4,(G21/100)*$E$4)</f>
        <v>4203.2000000000007</v>
      </c>
      <c r="H23" s="1" t="s">
        <v>9</v>
      </c>
      <c r="I23" s="2">
        <f>IF(I20&lt;I21,(I20/100)*$E$4,(I21/100)*$E$4)</f>
        <v>4487.2</v>
      </c>
      <c r="J23" s="1" t="s">
        <v>9</v>
      </c>
      <c r="K23" s="2">
        <f>IF(K20&lt;K21,(K20/100)*$E$4,(K21/100)*$E$4)</f>
        <v>4771.2000000000007</v>
      </c>
      <c r="L23" s="1" t="s">
        <v>9</v>
      </c>
      <c r="T23" s="8">
        <v>45292</v>
      </c>
      <c r="U23" s="2">
        <f>K26</f>
        <v>6501.2000000000007</v>
      </c>
    </row>
    <row r="24" spans="2:21" x14ac:dyDescent="0.2">
      <c r="B24" s="1" t="s">
        <v>11</v>
      </c>
      <c r="C24" s="1">
        <f>IF($E$5&gt;C13,($E$5-C13)*C14,0)</f>
        <v>0</v>
      </c>
      <c r="D24" s="1" t="s">
        <v>9</v>
      </c>
      <c r="E24" s="1">
        <f>IF($E$5&gt;E13,($E$5-E13)*E14,0)</f>
        <v>0</v>
      </c>
      <c r="F24" s="1" t="s">
        <v>9</v>
      </c>
      <c r="G24" s="1">
        <f>IF($E$5&gt;G13,($E$5-G13)*G14,0)</f>
        <v>0</v>
      </c>
      <c r="H24" s="1" t="s">
        <v>9</v>
      </c>
      <c r="I24" s="1">
        <f>IF($E$5&gt;I13,($E$5-I13)*I14,0)</f>
        <v>770</v>
      </c>
      <c r="J24" s="1" t="s">
        <v>9</v>
      </c>
      <c r="K24" s="1">
        <f>IF($E$5&gt;K13,($E$5-K13)*K14,0)</f>
        <v>2080</v>
      </c>
      <c r="L24" s="1" t="s">
        <v>9</v>
      </c>
    </row>
    <row r="25" spans="2:21" x14ac:dyDescent="0.2">
      <c r="B25" s="1" t="s">
        <v>12</v>
      </c>
      <c r="C25" s="1">
        <f t="shared" ref="C25:D25" si="2">C16</f>
        <v>350</v>
      </c>
      <c r="D25" s="1" t="str">
        <f t="shared" si="2"/>
        <v>EUR</v>
      </c>
      <c r="E25" s="1">
        <f>E16</f>
        <v>350</v>
      </c>
      <c r="F25" s="1" t="str">
        <f t="shared" ref="F25:L25" si="3">F16</f>
        <v>EUR</v>
      </c>
      <c r="G25" s="1">
        <f t="shared" si="3"/>
        <v>350</v>
      </c>
      <c r="H25" s="1" t="str">
        <f t="shared" si="3"/>
        <v>EUR</v>
      </c>
      <c r="I25" s="1">
        <f t="shared" si="3"/>
        <v>350</v>
      </c>
      <c r="J25" s="1" t="str">
        <f t="shared" si="3"/>
        <v>EUR</v>
      </c>
      <c r="K25" s="1">
        <f t="shared" si="3"/>
        <v>350</v>
      </c>
      <c r="L25" s="1" t="str">
        <f t="shared" si="3"/>
        <v>EUR</v>
      </c>
    </row>
    <row r="26" spans="2:21" x14ac:dyDescent="0.2">
      <c r="B26" s="26" t="s">
        <v>13</v>
      </c>
      <c r="C26" s="27">
        <f t="shared" ref="C26" si="4">C23+C24-C25</f>
        <v>3398.8</v>
      </c>
      <c r="D26" s="27" t="s">
        <v>9</v>
      </c>
      <c r="E26" s="27">
        <f>E23+E24-E25</f>
        <v>3569.2000000000003</v>
      </c>
      <c r="F26" s="27" t="s">
        <v>9</v>
      </c>
      <c r="G26" s="27">
        <f t="shared" ref="G26:K26" si="5">G23+G24-G25</f>
        <v>3853.2000000000007</v>
      </c>
      <c r="H26" s="27" t="s">
        <v>9</v>
      </c>
      <c r="I26" s="27">
        <f t="shared" si="5"/>
        <v>4907.2</v>
      </c>
      <c r="J26" s="27" t="s">
        <v>9</v>
      </c>
      <c r="K26" s="27">
        <f t="shared" si="5"/>
        <v>6501.2000000000007</v>
      </c>
      <c r="L26" s="27" t="s">
        <v>9</v>
      </c>
    </row>
    <row r="27" spans="2:21" x14ac:dyDescent="0.2">
      <c r="B27" s="7"/>
      <c r="C27" s="7"/>
      <c r="D27" s="7"/>
      <c r="E27" s="7"/>
    </row>
    <row r="28" spans="2:21" x14ac:dyDescent="0.2">
      <c r="B28" s="7"/>
      <c r="C28" s="7"/>
      <c r="D28" s="7"/>
      <c r="E28" s="7"/>
    </row>
    <row r="31" spans="2:21" x14ac:dyDescent="0.2">
      <c r="B31" s="7" t="s">
        <v>21</v>
      </c>
    </row>
    <row r="32" spans="2:21" x14ac:dyDescent="0.2">
      <c r="B32" s="7"/>
    </row>
    <row r="34" spans="2:21" ht="13.5" thickBot="1" x14ac:dyDescent="0.25">
      <c r="C34" s="22" t="s">
        <v>15</v>
      </c>
      <c r="D34" s="23"/>
      <c r="E34" s="24" t="s">
        <v>17</v>
      </c>
      <c r="F34" s="25"/>
      <c r="G34" s="24" t="s">
        <v>16</v>
      </c>
      <c r="H34" s="25"/>
      <c r="I34" s="24" t="s">
        <v>18</v>
      </c>
      <c r="J34" s="25"/>
      <c r="K34" s="24" t="s">
        <v>19</v>
      </c>
      <c r="L34" s="25"/>
    </row>
    <row r="35" spans="2:21" x14ac:dyDescent="0.2">
      <c r="B35" s="1" t="s">
        <v>7</v>
      </c>
      <c r="C35" s="3">
        <v>0</v>
      </c>
      <c r="D35" s="4" t="s">
        <v>8</v>
      </c>
      <c r="E35" s="3">
        <v>165</v>
      </c>
      <c r="F35" s="4" t="s">
        <v>8</v>
      </c>
      <c r="G35" s="3">
        <v>160</v>
      </c>
      <c r="H35" s="4" t="s">
        <v>8</v>
      </c>
      <c r="I35" s="3">
        <v>155</v>
      </c>
      <c r="J35" s="4" t="s">
        <v>8</v>
      </c>
      <c r="K35" s="3">
        <v>150</v>
      </c>
      <c r="L35" s="4" t="s">
        <v>8</v>
      </c>
    </row>
    <row r="36" spans="2:21" x14ac:dyDescent="0.2">
      <c r="B36" s="1" t="s">
        <v>3</v>
      </c>
      <c r="C36" s="3">
        <v>0</v>
      </c>
      <c r="D36" s="4" t="s">
        <v>8</v>
      </c>
      <c r="E36" s="3">
        <v>253</v>
      </c>
      <c r="F36" s="4" t="s">
        <v>8</v>
      </c>
      <c r="G36" s="3">
        <v>238</v>
      </c>
      <c r="H36" s="4" t="s">
        <v>8</v>
      </c>
      <c r="I36" s="3">
        <v>223</v>
      </c>
      <c r="J36" s="4" t="s">
        <v>8</v>
      </c>
      <c r="K36" s="3">
        <v>208</v>
      </c>
      <c r="L36" s="4" t="s">
        <v>8</v>
      </c>
    </row>
    <row r="37" spans="2:21" x14ac:dyDescent="0.2">
      <c r="B37" s="1" t="s">
        <v>4</v>
      </c>
      <c r="C37" s="3">
        <v>0</v>
      </c>
      <c r="D37" s="4" t="s">
        <v>9</v>
      </c>
      <c r="E37" s="3">
        <v>50</v>
      </c>
      <c r="F37" s="4" t="s">
        <v>9</v>
      </c>
      <c r="G37" s="3">
        <v>60</v>
      </c>
      <c r="H37" s="4" t="s">
        <v>9</v>
      </c>
      <c r="I37" s="3">
        <v>70</v>
      </c>
      <c r="J37" s="4" t="s">
        <v>9</v>
      </c>
      <c r="K37" s="3">
        <v>80</v>
      </c>
      <c r="L37" s="4" t="s">
        <v>9</v>
      </c>
    </row>
    <row r="38" spans="2:21" x14ac:dyDescent="0.2">
      <c r="B38" s="1" t="s">
        <v>2</v>
      </c>
      <c r="C38" s="3">
        <v>0</v>
      </c>
      <c r="D38" s="4" t="s">
        <v>10</v>
      </c>
      <c r="E38" s="3">
        <v>50</v>
      </c>
      <c r="F38" s="4" t="s">
        <v>10</v>
      </c>
      <c r="G38" s="3">
        <v>50</v>
      </c>
      <c r="H38" s="4" t="s">
        <v>10</v>
      </c>
      <c r="I38" s="3">
        <v>70</v>
      </c>
      <c r="J38" s="4" t="s">
        <v>10</v>
      </c>
      <c r="K38" s="3">
        <v>80</v>
      </c>
      <c r="L38" s="4" t="s">
        <v>10</v>
      </c>
    </row>
    <row r="39" spans="2:21" x14ac:dyDescent="0.2">
      <c r="B39" s="1" t="s">
        <v>6</v>
      </c>
      <c r="C39" s="5">
        <v>0</v>
      </c>
      <c r="D39" s="6" t="s">
        <v>9</v>
      </c>
      <c r="E39" s="5">
        <v>350</v>
      </c>
      <c r="F39" s="6" t="s">
        <v>9</v>
      </c>
      <c r="G39" s="5">
        <v>350</v>
      </c>
      <c r="H39" s="6" t="s">
        <v>9</v>
      </c>
      <c r="I39" s="5">
        <v>350</v>
      </c>
      <c r="J39" s="6" t="s">
        <v>9</v>
      </c>
      <c r="K39" s="5">
        <v>350</v>
      </c>
      <c r="L39" s="6" t="s">
        <v>9</v>
      </c>
    </row>
    <row r="41" spans="2:21" ht="36" customHeight="1" x14ac:dyDescent="0.2">
      <c r="B41" s="19" t="s">
        <v>22</v>
      </c>
      <c r="C41" s="20"/>
      <c r="D41" s="20"/>
      <c r="E41" s="20"/>
      <c r="F41" s="20"/>
      <c r="G41" s="20"/>
      <c r="H41" s="20"/>
      <c r="I41" s="20"/>
      <c r="J41" s="20"/>
      <c r="K41" s="20"/>
      <c r="L41" s="21"/>
      <c r="T41" s="8"/>
      <c r="U41" s="2"/>
    </row>
    <row r="42" spans="2:21" x14ac:dyDescent="0.2">
      <c r="T42" s="8">
        <v>43831</v>
      </c>
      <c r="U42" s="2">
        <f>C49</f>
        <v>0</v>
      </c>
    </row>
    <row r="43" spans="2:21" x14ac:dyDescent="0.2">
      <c r="B43" s="1" t="s">
        <v>1</v>
      </c>
      <c r="C43" s="2">
        <v>0</v>
      </c>
      <c r="D43" s="2" t="s">
        <v>10</v>
      </c>
      <c r="E43" s="2">
        <f>($E$5-E35)/4</f>
        <v>4</v>
      </c>
      <c r="F43" s="2" t="s">
        <v>10</v>
      </c>
      <c r="G43" s="2">
        <f>($E$5-G35)/4</f>
        <v>5.25</v>
      </c>
      <c r="H43" s="2" t="s">
        <v>10</v>
      </c>
      <c r="I43" s="2">
        <f>($E$5-I35)/4</f>
        <v>6.5</v>
      </c>
      <c r="J43" s="2" t="s">
        <v>10</v>
      </c>
      <c r="K43" s="2">
        <f>($E$5-K35)/4</f>
        <v>7.75</v>
      </c>
      <c r="L43" s="2" t="s">
        <v>10</v>
      </c>
      <c r="T43" s="8">
        <v>44378</v>
      </c>
      <c r="U43" s="2">
        <f>E49</f>
        <v>786</v>
      </c>
    </row>
    <row r="44" spans="2:21" x14ac:dyDescent="0.2">
      <c r="B44" s="1" t="s">
        <v>2</v>
      </c>
      <c r="C44" s="1">
        <f t="shared" ref="C44:D44" si="6">C38</f>
        <v>0</v>
      </c>
      <c r="D44" s="1" t="str">
        <f t="shared" si="6"/>
        <v>%</v>
      </c>
      <c r="E44" s="1">
        <f>E38</f>
        <v>50</v>
      </c>
      <c r="F44" s="1" t="s">
        <v>10</v>
      </c>
      <c r="G44" s="1">
        <f>G38</f>
        <v>50</v>
      </c>
      <c r="H44" s="1" t="s">
        <v>10</v>
      </c>
      <c r="I44" s="1">
        <f>I38</f>
        <v>70</v>
      </c>
      <c r="J44" s="1" t="s">
        <v>10</v>
      </c>
      <c r="K44" s="1">
        <f>K38</f>
        <v>80</v>
      </c>
      <c r="L44" s="1" t="s">
        <v>10</v>
      </c>
      <c r="T44" s="8">
        <v>44562</v>
      </c>
      <c r="U44" s="2">
        <f>G49</f>
        <v>1141</v>
      </c>
    </row>
    <row r="45" spans="2:21" x14ac:dyDescent="0.2">
      <c r="T45" s="8">
        <v>44927</v>
      </c>
      <c r="U45" s="2">
        <f>I49</f>
        <v>1496</v>
      </c>
    </row>
    <row r="46" spans="2:21" x14ac:dyDescent="0.2">
      <c r="B46" s="1" t="s">
        <v>14</v>
      </c>
      <c r="C46" s="2">
        <f t="shared" ref="C46" si="7">IF(C43&lt;C44,(C43/100)*$E$4,(C44/100)*$E$4)</f>
        <v>0</v>
      </c>
      <c r="D46" s="2" t="s">
        <v>9</v>
      </c>
      <c r="E46" s="2">
        <f>IF(E43&lt;E44,(E43/100)*$E$4,(E44/100)*$E$4)</f>
        <v>1136</v>
      </c>
      <c r="F46" s="1" t="s">
        <v>9</v>
      </c>
      <c r="G46" s="2">
        <f>IF(G43&lt;G44,(G43/100)*$E$4,(G44/100)*$E$4)</f>
        <v>1491</v>
      </c>
      <c r="H46" s="1" t="s">
        <v>9</v>
      </c>
      <c r="I46" s="2">
        <f>IF(I43&lt;I44,(I43/100)*$E$4,(I44/100)*$E$4)</f>
        <v>1846</v>
      </c>
      <c r="J46" s="1" t="s">
        <v>9</v>
      </c>
      <c r="K46" s="2">
        <f>IF(K43&lt;K44,(K43/100)*$E$4,(K44/100)*$E$4)</f>
        <v>2201</v>
      </c>
      <c r="L46" s="1" t="s">
        <v>9</v>
      </c>
      <c r="T46" s="8">
        <v>45292</v>
      </c>
      <c r="U46" s="2">
        <f>K49</f>
        <v>1851</v>
      </c>
    </row>
    <row r="47" spans="2:21" x14ac:dyDescent="0.2">
      <c r="B47" s="1" t="s">
        <v>11</v>
      </c>
      <c r="C47" s="1">
        <f t="shared" ref="C47" si="8">IF($E$5&gt;C36,($E$5-C36)*C37,0)</f>
        <v>0</v>
      </c>
      <c r="D47" s="1" t="s">
        <v>9</v>
      </c>
      <c r="E47" s="1">
        <f>IF($E$5&gt;E36,($E$5-E36)*E37,0)</f>
        <v>0</v>
      </c>
      <c r="F47" s="1" t="s">
        <v>9</v>
      </c>
      <c r="G47" s="1">
        <f>IF($E$5&gt;G36,($E$5-G36)*G37,0)</f>
        <v>0</v>
      </c>
      <c r="H47" s="1" t="s">
        <v>9</v>
      </c>
      <c r="I47" s="1">
        <f>IF($E$5&gt;I36,($E$5-I36)*I37,0)</f>
        <v>0</v>
      </c>
      <c r="J47" s="1" t="s">
        <v>9</v>
      </c>
      <c r="K47" s="1">
        <f>IF($E$5&gt;K36,($E$5-K36)*K37,0)</f>
        <v>0</v>
      </c>
      <c r="L47" s="1" t="s">
        <v>9</v>
      </c>
    </row>
    <row r="48" spans="2:21" x14ac:dyDescent="0.2">
      <c r="B48" s="1" t="s">
        <v>12</v>
      </c>
      <c r="C48" s="1">
        <f t="shared" ref="C48:D48" si="9">C39</f>
        <v>0</v>
      </c>
      <c r="D48" s="1" t="str">
        <f t="shared" si="9"/>
        <v>EUR</v>
      </c>
      <c r="E48" s="1">
        <f>E39</f>
        <v>350</v>
      </c>
      <c r="F48" s="1" t="str">
        <f t="shared" ref="F48:L48" si="10">F39</f>
        <v>EUR</v>
      </c>
      <c r="G48" s="1">
        <f t="shared" si="10"/>
        <v>350</v>
      </c>
      <c r="H48" s="1" t="str">
        <f t="shared" si="10"/>
        <v>EUR</v>
      </c>
      <c r="I48" s="1">
        <f t="shared" si="10"/>
        <v>350</v>
      </c>
      <c r="J48" s="1" t="str">
        <f t="shared" si="10"/>
        <v>EUR</v>
      </c>
      <c r="K48" s="1">
        <f t="shared" si="10"/>
        <v>350</v>
      </c>
      <c r="L48" s="1" t="str">
        <f t="shared" si="10"/>
        <v>EUR</v>
      </c>
    </row>
    <row r="49" spans="2:12" x14ac:dyDescent="0.2">
      <c r="B49" s="26" t="s">
        <v>13</v>
      </c>
      <c r="C49" s="27">
        <f t="shared" ref="C49" si="11">C46+C47-C48</f>
        <v>0</v>
      </c>
      <c r="D49" s="27" t="s">
        <v>9</v>
      </c>
      <c r="E49" s="27">
        <f>E46+E47-E48</f>
        <v>786</v>
      </c>
      <c r="F49" s="27" t="s">
        <v>9</v>
      </c>
      <c r="G49" s="27">
        <f t="shared" ref="G49" si="12">G46+G47-G48</f>
        <v>1141</v>
      </c>
      <c r="H49" s="27" t="s">
        <v>9</v>
      </c>
      <c r="I49" s="27">
        <f t="shared" ref="I49" si="13">I46+I47-I48</f>
        <v>1496</v>
      </c>
      <c r="J49" s="27" t="s">
        <v>9</v>
      </c>
      <c r="K49" s="27">
        <f t="shared" ref="K49" si="14">K46+K47-K48</f>
        <v>1851</v>
      </c>
      <c r="L49" s="27" t="s">
        <v>9</v>
      </c>
    </row>
  </sheetData>
  <mergeCells count="13">
    <mergeCell ref="B3:E3"/>
    <mergeCell ref="C11:D11"/>
    <mergeCell ref="E11:F11"/>
    <mergeCell ref="G11:H11"/>
    <mergeCell ref="I11:J11"/>
    <mergeCell ref="B41:L41"/>
    <mergeCell ref="K11:L11"/>
    <mergeCell ref="B18:L18"/>
    <mergeCell ref="C34:D34"/>
    <mergeCell ref="E34:F34"/>
    <mergeCell ref="G34:H34"/>
    <mergeCell ref="I34:J34"/>
    <mergeCell ref="K34:L3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NoVA PKW_LKW</vt:lpstr>
    </vt:vector>
  </TitlesOfParts>
  <Company>WKO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Ibili Sinan,  MSc, WKÖ BSH</dc:creator>
  <cp:lastModifiedBy>Rebernig Christian, Mag, WKÖ Handelsagenten</cp:lastModifiedBy>
  <dcterms:created xsi:type="dcterms:W3CDTF">2020-11-22T10:14:42Z</dcterms:created>
  <dcterms:modified xsi:type="dcterms:W3CDTF">2020-11-27T13:04:03Z</dcterms:modified>
</cp:coreProperties>
</file>